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220" yWindow="2500" windowWidth="22340" windowHeight="16280"/>
  </bookViews>
  <sheets>
    <sheet name="Feuil1" sheetId="1" r:id="rId1"/>
  </sheets>
  <definedNames>
    <definedName name="_xlnm.Print_Area">Feuil1!$F$2:$H$31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5" i="1"/>
  <c r="D35"/>
  <c r="E35"/>
  <c r="F35"/>
  <c r="G35"/>
  <c r="C36"/>
  <c r="D36"/>
  <c r="E36"/>
  <c r="F36"/>
  <c r="G36"/>
  <c r="C37"/>
  <c r="D37"/>
  <c r="E37"/>
  <c r="F37"/>
  <c r="G37"/>
  <c r="C38"/>
  <c r="D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C42"/>
  <c r="D42"/>
  <c r="E42"/>
  <c r="F42"/>
  <c r="G42"/>
  <c r="C43"/>
  <c r="D43"/>
  <c r="E43"/>
  <c r="F43"/>
  <c r="G43"/>
  <c r="C44"/>
  <c r="D44"/>
  <c r="E44"/>
  <c r="F44"/>
  <c r="G44"/>
  <c r="C45"/>
  <c r="D45"/>
  <c r="E45"/>
  <c r="F45"/>
  <c r="G45"/>
  <c r="G34"/>
  <c r="F34"/>
  <c r="E34"/>
  <c r="D34"/>
  <c r="C34"/>
  <c r="C31"/>
  <c r="C30"/>
  <c r="C29"/>
  <c r="C28"/>
  <c r="C27"/>
  <c r="C26"/>
  <c r="C25"/>
  <c r="C24"/>
  <c r="C23"/>
  <c r="C22"/>
  <c r="C21"/>
  <c r="C20"/>
  <c r="C19"/>
  <c r="I19"/>
  <c r="I20"/>
  <c r="I21"/>
  <c r="I22"/>
  <c r="I23"/>
  <c r="I24"/>
  <c r="I25"/>
  <c r="I26"/>
  <c r="I27"/>
  <c r="I28"/>
  <c r="I29"/>
  <c r="I30"/>
  <c r="I31"/>
  <c r="H31"/>
  <c r="H30"/>
  <c r="H29"/>
  <c r="H28"/>
  <c r="H27"/>
  <c r="H26"/>
  <c r="H25"/>
  <c r="H24"/>
  <c r="H23"/>
  <c r="H22"/>
  <c r="H21"/>
  <c r="H20"/>
  <c r="H19"/>
  <c r="BG32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L34"/>
  <c r="K34"/>
  <c r="J34"/>
  <c r="H45"/>
  <c r="H44"/>
  <c r="H43"/>
  <c r="H42"/>
  <c r="H41"/>
  <c r="H40"/>
  <c r="H39"/>
  <c r="H38"/>
  <c r="H37"/>
  <c r="H36"/>
  <c r="H35"/>
  <c r="H34"/>
  <c r="G31"/>
  <c r="F31"/>
  <c r="E31"/>
  <c r="D31"/>
  <c r="G30"/>
  <c r="F30"/>
  <c r="E30"/>
  <c r="D30"/>
  <c r="G29"/>
  <c r="F29"/>
  <c r="E29"/>
  <c r="D29"/>
  <c r="F28"/>
  <c r="E28"/>
  <c r="D28"/>
  <c r="G27"/>
  <c r="F27"/>
  <c r="E27"/>
  <c r="D27"/>
  <c r="G26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</calcChain>
</file>

<file path=xl/sharedStrings.xml><?xml version="1.0" encoding="utf-8"?>
<sst xmlns="http://schemas.openxmlformats.org/spreadsheetml/2006/main" count="39" uniqueCount="31">
  <si>
    <t>Arabe</t>
  </si>
  <si>
    <t>F</t>
  </si>
  <si>
    <t>M</t>
  </si>
  <si>
    <t>YA 1636</t>
  </si>
  <si>
    <t>AC 1927 235</t>
  </si>
  <si>
    <t>Halle arb 2</t>
  </si>
  <si>
    <t>BU</t>
  </si>
  <si>
    <t>C 41</t>
  </si>
  <si>
    <t>C 49</t>
  </si>
  <si>
    <t>C 108</t>
  </si>
  <si>
    <t>C 118</t>
  </si>
  <si>
    <t>Log10(E.h.o)</t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</si>
  <si>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</si>
  <si>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</si>
  <si>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</si>
  <si>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</si>
  <si>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</si>
  <si>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</si>
  <si>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</si>
  <si>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</si>
  <si>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</si>
  <si>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</si>
  <si>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Mélangé ?</t>
  </si>
  <si>
    <t>Grand</t>
  </si>
  <si>
    <t>MS 102019</t>
  </si>
  <si>
    <t>LG 21004</t>
  </si>
  <si>
    <t>C 88</t>
  </si>
  <si>
    <t>C 89</t>
  </si>
  <si>
    <t>Tilbeshar</t>
  </si>
  <si>
    <t>Arabe ?</t>
  </si>
  <si>
    <t>n=29</t>
  </si>
</sst>
</file>

<file path=xl/styles.xml><?xml version="1.0" encoding="utf-8"?>
<styleSheet xmlns="http://schemas.openxmlformats.org/spreadsheetml/2006/main">
  <numFmts count="6">
    <numFmt numFmtId="176" formatCode="_-* #,##0&quot; F&quot;_-;\-* #,##0&quot; F&quot;_-;_-* &quot;-&quot;&quot; F&quot;_-;_-@_-"/>
    <numFmt numFmtId="177" formatCode="_-* #,##0_ _F_-;\-* #,##0_ _F_-;_-* &quot;-&quot;_ _F_-;_-@_-"/>
    <numFmt numFmtId="178" formatCode="_-* #,##0.00&quot; F&quot;_-;\-* #,##0.00&quot; F&quot;_-;_-* &quot;-&quot;??&quot; F&quot;_-;_-@_-"/>
    <numFmt numFmtId="179" formatCode="_-* #,##0.00_ _F_-;\-* #,##0.00_ _F_-;_-* &quot;-&quot;??_ _F_-;_-@_-"/>
    <numFmt numFmtId="188" formatCode="0.0"/>
    <numFmt numFmtId="189" formatCode="0.000"/>
  </numFmts>
  <fonts count="4">
    <font>
      <sz val="9"/>
      <name val="Geneva"/>
    </font>
    <font>
      <b/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top"/>
    </xf>
    <xf numFmtId="188" fontId="0" fillId="0" borderId="0" xfId="0" applyNumberFormat="1" applyAlignment="1">
      <alignment horizontal="center" vertical="top"/>
    </xf>
    <xf numFmtId="188" fontId="0" fillId="0" borderId="0" xfId="0" applyNumberFormat="1"/>
    <xf numFmtId="189" fontId="0" fillId="0" borderId="0" xfId="0" applyNumberFormat="1"/>
    <xf numFmtId="2" fontId="0" fillId="0" borderId="0" xfId="0" applyNumberFormat="1"/>
    <xf numFmtId="0" fontId="0" fillId="0" borderId="0" xfId="0" applyFill="1"/>
    <xf numFmtId="188" fontId="1" fillId="0" borderId="0" xfId="0" applyNumberFormat="1" applyFont="1"/>
    <xf numFmtId="0" fontId="0" fillId="0" borderId="0" xfId="0" applyAlignment="1">
      <alignment horizontal="left" vertical="top"/>
    </xf>
    <xf numFmtId="0" fontId="1" fillId="0" borderId="0" xfId="0" applyFont="1"/>
    <xf numFmtId="1" fontId="0" fillId="0" borderId="0" xfId="0" applyNumberForma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Fill="1"/>
    <xf numFmtId="0" fontId="3" fillId="0" borderId="0" xfId="0" applyFont="1"/>
    <xf numFmtId="189" fontId="3" fillId="0" borderId="0" xfId="0" applyNumberFormat="1" applyFont="1"/>
    <xf numFmtId="0" fontId="3" fillId="0" borderId="0" xfId="0" applyFont="1" applyAlignment="1">
      <alignment horizontal="left" vertical="top"/>
    </xf>
    <xf numFmtId="188" fontId="3" fillId="0" borderId="0" xfId="0" applyNumberFormat="1" applyFo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39473953036248"/>
          <c:y val="0.066666883681262"/>
          <c:w val="0.618422244594684"/>
          <c:h val="0.820002669279522"/>
        </c:manualLayout>
      </c:layout>
      <c:lineChart>
        <c:grouping val="standard"/>
        <c:ser>
          <c:idx val="1"/>
          <c:order val="0"/>
          <c:tx>
            <c:strRef>
              <c:f>Feuil1!$C$19</c:f>
              <c:strCache>
                <c:ptCount val="1"/>
                <c:pt idx="0">
                  <c:v>Tilbeshar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Feuil1!$C$20:$C$29</c:f>
              <c:numCache>
                <c:formatCode>0\.000</c:formatCode>
                <c:ptCount val="10"/>
                <c:pt idx="0">
                  <c:v>0.0574930445886421</c:v>
                </c:pt>
                <c:pt idx="1">
                  <c:v>0.10435922405023</c:v>
                </c:pt>
                <c:pt idx="2">
                  <c:v>0.0706618037128341</c:v>
                </c:pt>
                <c:pt idx="3">
                  <c:v>0.0859942592614808</c:v>
                </c:pt>
                <c:pt idx="4">
                  <c:v>0.0880654329833148</c:v>
                </c:pt>
                <c:pt idx="5">
                  <c:v>0.124947431685737</c:v>
                </c:pt>
                <c:pt idx="6">
                  <c:v>0.132231367399956</c:v>
                </c:pt>
                <c:pt idx="7">
                  <c:v>0.131563850492933</c:v>
                </c:pt>
                <c:pt idx="8">
                  <c:v>0.107490278227181</c:v>
                </c:pt>
                <c:pt idx="9">
                  <c:v>0.106546102046795</c:v>
                </c:pt>
              </c:numCache>
            </c:numRef>
          </c:val>
        </c:ser>
        <c:ser>
          <c:idx val="2"/>
          <c:order val="1"/>
          <c:tx>
            <c:strRef>
              <c:f>Feuil1!$D$19</c:f>
              <c:strCache>
                <c:ptCount val="1"/>
                <c:pt idx="0">
                  <c:v>C 41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Feuil1!$D$20:$D$29</c:f>
              <c:numCache>
                <c:formatCode>0.000</c:formatCode>
                <c:ptCount val="10"/>
                <c:pt idx="0">
                  <c:v>0.0889015088402662</c:v>
                </c:pt>
                <c:pt idx="1">
                  <c:v>0.14467338216452</c:v>
                </c:pt>
                <c:pt idx="2">
                  <c:v>0.102351846390783</c:v>
                </c:pt>
                <c:pt idx="3">
                  <c:v>0.103723026221912</c:v>
                </c:pt>
                <c:pt idx="4">
                  <c:v>0.0900439989654027</c:v>
                </c:pt>
                <c:pt idx="5">
                  <c:v>0.152071659634319</c:v>
                </c:pt>
                <c:pt idx="6">
                  <c:v>0.146621958955907</c:v>
                </c:pt>
                <c:pt idx="7">
                  <c:v>0.131021321400638</c:v>
                </c:pt>
                <c:pt idx="8">
                  <c:v>0.109034063760003</c:v>
                </c:pt>
                <c:pt idx="9">
                  <c:v>0.132100206519183</c:v>
                </c:pt>
              </c:numCache>
            </c:numRef>
          </c:val>
        </c:ser>
        <c:ser>
          <c:idx val="5"/>
          <c:order val="2"/>
          <c:tx>
            <c:strRef>
              <c:f>Feuil1!$E$19</c:f>
              <c:strCache>
                <c:ptCount val="1"/>
                <c:pt idx="0">
                  <c:v>C 49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Feuil1!$E$20:$E$29</c:f>
              <c:numCache>
                <c:formatCode>0\.000</c:formatCode>
                <c:ptCount val="10"/>
                <c:pt idx="0">
                  <c:v>0.0955830941967814</c:v>
                </c:pt>
                <c:pt idx="1">
                  <c:v>0.126700011152619</c:v>
                </c:pt>
                <c:pt idx="2">
                  <c:v>0.148109336951458</c:v>
                </c:pt>
                <c:pt idx="3">
                  <c:v>0.103723026221912</c:v>
                </c:pt>
                <c:pt idx="4">
                  <c:v>0.127832559854802</c:v>
                </c:pt>
                <c:pt idx="5">
                  <c:v>0.152071659634319</c:v>
                </c:pt>
                <c:pt idx="6">
                  <c:v>0.154590888627182</c:v>
                </c:pt>
                <c:pt idx="7">
                  <c:v>0.131021321400638</c:v>
                </c:pt>
                <c:pt idx="8">
                  <c:v>0.109034063760003</c:v>
                </c:pt>
                <c:pt idx="9">
                  <c:v>0.119511079211162</c:v>
                </c:pt>
              </c:numCache>
            </c:numRef>
          </c:val>
        </c:ser>
        <c:ser>
          <c:idx val="6"/>
          <c:order val="3"/>
          <c:tx>
            <c:strRef>
              <c:f>Feuil1!$F$19</c:f>
              <c:strCache>
                <c:ptCount val="1"/>
                <c:pt idx="0">
                  <c:v>C 108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80"/>
              </a:solidFill>
              <a:ln w="9525">
                <a:noFill/>
              </a:ln>
            </c:spPr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Feuil1!$F$20:$F$29</c:f>
              <c:numCache>
                <c:formatCode>0\.000</c:formatCode>
                <c:ptCount val="10"/>
                <c:pt idx="0">
                  <c:v>0.0628880764753483</c:v>
                </c:pt>
                <c:pt idx="1">
                  <c:v>0.085674180428628</c:v>
                </c:pt>
                <c:pt idx="2">
                  <c:v>0.0689280909038337</c:v>
                </c:pt>
                <c:pt idx="3">
                  <c:v>0.0702992707349626</c:v>
                </c:pt>
                <c:pt idx="4">
                  <c:v>0.0766800374074212</c:v>
                </c:pt>
                <c:pt idx="5">
                  <c:v>0.0929502075156621</c:v>
                </c:pt>
                <c:pt idx="6">
                  <c:v>0.121798375230874</c:v>
                </c:pt>
                <c:pt idx="7">
                  <c:v>0.0971630541396711</c:v>
                </c:pt>
                <c:pt idx="8">
                  <c:v>0.0755542666597224</c:v>
                </c:pt>
                <c:pt idx="9">
                  <c:v>0.0694747906712121</c:v>
                </c:pt>
              </c:numCache>
            </c:numRef>
          </c:val>
        </c:ser>
        <c:ser>
          <c:idx val="3"/>
          <c:order val="4"/>
          <c:tx>
            <c:strRef>
              <c:f>Feuil1!$G$19</c:f>
              <c:strCache>
                <c:ptCount val="1"/>
                <c:pt idx="0">
                  <c:v>C 118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Feuil1!$G$20:$G$29</c:f>
              <c:numCache>
                <c:formatCode>0\.000</c:formatCode>
                <c:ptCount val="10"/>
                <c:pt idx="0">
                  <c:v>0.0752218115490737</c:v>
                </c:pt>
                <c:pt idx="1">
                  <c:v>0.101516465134371</c:v>
                </c:pt>
                <c:pt idx="2">
                  <c:v>0.102351846390783</c:v>
                </c:pt>
                <c:pt idx="3">
                  <c:v>0.11562224952162</c:v>
                </c:pt>
                <c:pt idx="4">
                  <c:v>0.115598103437791</c:v>
                </c:pt>
                <c:pt idx="5">
                  <c:v>0.127712313774874</c:v>
                </c:pt>
                <c:pt idx="6">
                  <c:v>0.144202484832494</c:v>
                </c:pt>
                <c:pt idx="7">
                  <c:v>0.108744926689486</c:v>
                </c:pt>
                <c:pt idx="9">
                  <c:v>0.0931821404888131</c:v>
                </c:pt>
              </c:numCache>
            </c:numRef>
          </c:val>
        </c:ser>
        <c:ser>
          <c:idx val="4"/>
          <c:order val="5"/>
          <c:tx>
            <c:strRef>
              <c:f>Feuil1!$H$19</c:f>
              <c:strCache>
                <c:ptCount val="1"/>
                <c:pt idx="0">
                  <c:v>C 88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Feuil1!$H$20:$H$29</c:f>
              <c:numCache>
                <c:formatCode>0\.000</c:formatCode>
                <c:ptCount val="10"/>
                <c:pt idx="0">
                  <c:v>0.0574930445886421</c:v>
                </c:pt>
                <c:pt idx="1">
                  <c:v>0.14467338216452</c:v>
                </c:pt>
                <c:pt idx="2">
                  <c:v>0.102351846390783</c:v>
                </c:pt>
                <c:pt idx="3">
                  <c:v>0.111691955893188</c:v>
                </c:pt>
                <c:pt idx="4">
                  <c:v>0.10300897612977</c:v>
                </c:pt>
                <c:pt idx="5">
                  <c:v>0.127712313774874</c:v>
                </c:pt>
                <c:pt idx="6">
                  <c:v>0.150624701409581</c:v>
                </c:pt>
                <c:pt idx="7">
                  <c:v>0.141745186792412</c:v>
                </c:pt>
                <c:pt idx="8">
                  <c:v>0.136186309803618</c:v>
                </c:pt>
                <c:pt idx="9">
                  <c:v>0.125851257242181</c:v>
                </c:pt>
              </c:numCache>
            </c:numRef>
          </c:val>
        </c:ser>
        <c:ser>
          <c:idx val="0"/>
          <c:order val="6"/>
          <c:tx>
            <c:strRef>
              <c:f>Feuil1!$I$19</c:f>
              <c:strCache>
                <c:ptCount val="1"/>
                <c:pt idx="0">
                  <c:v>C 89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Feuil1!$I$20:$I$29</c:f>
              <c:numCache>
                <c:formatCode>0\.000</c:formatCode>
                <c:ptCount val="10"/>
                <c:pt idx="0">
                  <c:v>0.0717334837032526</c:v>
                </c:pt>
                <c:pt idx="1">
                  <c:v>0.138764522554</c:v>
                </c:pt>
                <c:pt idx="2">
                  <c:v>0.102351846390783</c:v>
                </c:pt>
                <c:pt idx="3">
                  <c:v>0.087332610033743</c:v>
                </c:pt>
                <c:pt idx="4">
                  <c:v>0.0965748661243604</c:v>
                </c:pt>
                <c:pt idx="5">
                  <c:v>0.123516199181266</c:v>
                </c:pt>
                <c:pt idx="6">
                  <c:v>0.138504068733727</c:v>
                </c:pt>
                <c:pt idx="7">
                  <c:v>0.131021321400638</c:v>
                </c:pt>
                <c:pt idx="8">
                  <c:v>0.120099489910163</c:v>
                </c:pt>
                <c:pt idx="9">
                  <c:v>0.119511079211162</c:v>
                </c:pt>
              </c:numCache>
            </c:numRef>
          </c:val>
        </c:ser>
        <c:marker val="1"/>
        <c:axId val="281505672"/>
        <c:axId val="281944392"/>
      </c:lineChart>
      <c:catAx>
        <c:axId val="2815056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1944392"/>
        <c:crosses val="autoZero"/>
        <c:auto val="1"/>
        <c:lblAlgn val="ctr"/>
        <c:lblOffset val="100"/>
        <c:tickLblSkip val="1"/>
        <c:tickMarkSkip val="1"/>
      </c:catAx>
      <c:valAx>
        <c:axId val="281944392"/>
        <c:scaling>
          <c:orientation val="minMax"/>
          <c:max val="0.2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150567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001541943761"/>
          <c:y val="0.313334353301931"/>
          <c:w val="0.184210881368629"/>
          <c:h val="0.33000107422224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7</xdr:row>
      <xdr:rowOff>114300</xdr:rowOff>
    </xdr:from>
    <xdr:to>
      <xdr:col>17</xdr:col>
      <xdr:colOff>177800</xdr:colOff>
      <xdr:row>30</xdr:row>
      <xdr:rowOff>127000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G45"/>
  <sheetViews>
    <sheetView tabSelected="1" workbookViewId="0">
      <selection activeCell="K8" sqref="K8"/>
    </sheetView>
  </sheetViews>
  <sheetFormatPr baseColWidth="10" defaultColWidth="10.83203125" defaultRowHeight="13"/>
  <cols>
    <col min="2" max="2" width="5.83203125" style="1" customWidth="1"/>
  </cols>
  <sheetData>
    <row r="1" spans="1:14">
      <c r="C1" s="1"/>
    </row>
    <row r="2" spans="1:14" s="8" customFormat="1">
      <c r="H2" s="8" t="s">
        <v>22</v>
      </c>
      <c r="L2" s="10"/>
    </row>
    <row r="3" spans="1:14" s="8" customFormat="1">
      <c r="C3" s="8" t="s">
        <v>29</v>
      </c>
      <c r="D3" s="8" t="s">
        <v>29</v>
      </c>
      <c r="E3" s="8" t="s">
        <v>0</v>
      </c>
      <c r="F3" s="8" t="s">
        <v>0</v>
      </c>
      <c r="G3" s="8" t="s">
        <v>0</v>
      </c>
      <c r="H3" s="8" t="s">
        <v>23</v>
      </c>
      <c r="I3" s="8" t="s">
        <v>0</v>
      </c>
      <c r="L3" s="10"/>
    </row>
    <row r="4" spans="1:14" s="8" customFormat="1">
      <c r="D4" s="8" t="s">
        <v>2</v>
      </c>
      <c r="E4" s="8" t="s">
        <v>2</v>
      </c>
      <c r="F4" s="8" t="s">
        <v>1</v>
      </c>
      <c r="G4" s="8" t="s">
        <v>2</v>
      </c>
      <c r="I4" s="8" t="s">
        <v>1</v>
      </c>
      <c r="L4" s="10"/>
    </row>
    <row r="5" spans="1:14" s="8" customFormat="1">
      <c r="D5" s="8" t="s">
        <v>3</v>
      </c>
      <c r="E5" s="8" t="s">
        <v>4</v>
      </c>
      <c r="F5" s="8" t="s">
        <v>5</v>
      </c>
      <c r="G5" s="8" t="s">
        <v>6</v>
      </c>
      <c r="H5" s="8" t="s">
        <v>24</v>
      </c>
      <c r="I5" s="8" t="s">
        <v>25</v>
      </c>
      <c r="L5" s="10"/>
    </row>
    <row r="6" spans="1:14" s="8" customFormat="1">
      <c r="A6" s="15" t="s">
        <v>30</v>
      </c>
      <c r="C6" s="10" t="s">
        <v>28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26</v>
      </c>
      <c r="I6" s="8" t="s">
        <v>27</v>
      </c>
      <c r="L6" s="10"/>
    </row>
    <row r="7" spans="1:14">
      <c r="A7" s="16">
        <v>210.2413793103448</v>
      </c>
      <c r="B7" s="1">
        <v>1</v>
      </c>
      <c r="C7" s="3">
        <v>240</v>
      </c>
      <c r="D7" s="3">
        <v>258</v>
      </c>
      <c r="E7" s="3">
        <v>262</v>
      </c>
      <c r="F7">
        <v>243</v>
      </c>
      <c r="G7">
        <v>250</v>
      </c>
      <c r="H7" s="3">
        <v>240</v>
      </c>
      <c r="I7" s="3">
        <v>248</v>
      </c>
      <c r="L7" s="3"/>
    </row>
    <row r="8" spans="1:14">
      <c r="A8" s="16">
        <v>26.517241379310338</v>
      </c>
      <c r="B8" s="1">
        <v>3</v>
      </c>
      <c r="C8">
        <v>33.72</v>
      </c>
      <c r="D8" s="3">
        <v>37</v>
      </c>
      <c r="E8" s="3">
        <v>35.5</v>
      </c>
      <c r="F8">
        <v>32.299999999999997</v>
      </c>
      <c r="G8">
        <v>33.5</v>
      </c>
      <c r="H8" s="3">
        <v>37</v>
      </c>
      <c r="I8" s="3">
        <v>36.5</v>
      </c>
      <c r="L8" s="3"/>
    </row>
    <row r="9" spans="1:14">
      <c r="A9" s="16">
        <v>21.331034482758625</v>
      </c>
      <c r="B9" s="1">
        <v>4</v>
      </c>
      <c r="C9" s="6">
        <v>25.1</v>
      </c>
      <c r="D9" s="3">
        <v>27</v>
      </c>
      <c r="E9" s="3">
        <v>30</v>
      </c>
      <c r="F9">
        <v>25</v>
      </c>
      <c r="G9">
        <v>27</v>
      </c>
      <c r="H9" s="3">
        <v>27</v>
      </c>
      <c r="I9" s="3">
        <v>27</v>
      </c>
      <c r="J9" s="6"/>
      <c r="L9" s="3"/>
      <c r="M9" s="6"/>
      <c r="N9" s="6"/>
    </row>
    <row r="10" spans="1:14">
      <c r="A10" s="16">
        <v>42.527586206896537</v>
      </c>
      <c r="B10" s="1">
        <v>5</v>
      </c>
      <c r="C10" s="6">
        <v>51.84</v>
      </c>
      <c r="D10" s="3">
        <v>54</v>
      </c>
      <c r="E10" s="3">
        <v>54</v>
      </c>
      <c r="F10">
        <v>50</v>
      </c>
      <c r="G10">
        <v>55.5</v>
      </c>
      <c r="H10" s="3">
        <v>55</v>
      </c>
      <c r="I10" s="3">
        <v>52</v>
      </c>
      <c r="L10" s="3"/>
    </row>
    <row r="11" spans="1:14">
      <c r="A11" s="16">
        <v>26.820689655172409</v>
      </c>
      <c r="B11" s="1">
        <v>6</v>
      </c>
      <c r="C11" s="6">
        <v>32.85</v>
      </c>
      <c r="D11" s="3">
        <v>33</v>
      </c>
      <c r="E11" s="3">
        <v>36</v>
      </c>
      <c r="F11">
        <v>32</v>
      </c>
      <c r="G11">
        <v>35</v>
      </c>
      <c r="H11" s="3">
        <v>34</v>
      </c>
      <c r="I11" s="3">
        <v>33.5</v>
      </c>
      <c r="L11" s="3"/>
    </row>
    <row r="12" spans="1:14">
      <c r="A12" s="16">
        <v>38.751724137931028</v>
      </c>
      <c r="B12" s="1">
        <v>10</v>
      </c>
      <c r="C12" s="6">
        <v>51.67</v>
      </c>
      <c r="D12" s="3">
        <v>55</v>
      </c>
      <c r="E12" s="3">
        <v>55</v>
      </c>
      <c r="F12">
        <v>48</v>
      </c>
      <c r="G12">
        <v>52</v>
      </c>
      <c r="H12" s="3">
        <v>52</v>
      </c>
      <c r="I12" s="3">
        <v>51.5</v>
      </c>
      <c r="L12" s="3"/>
    </row>
    <row r="13" spans="1:14" s="9" customFormat="1">
      <c r="A13" s="16">
        <v>38.527586206896544</v>
      </c>
      <c r="B13" s="11">
        <v>11</v>
      </c>
      <c r="C13" s="12">
        <v>52.24</v>
      </c>
      <c r="D13" s="7">
        <v>54</v>
      </c>
      <c r="E13" s="7">
        <v>55</v>
      </c>
      <c r="F13" s="9">
        <v>51</v>
      </c>
      <c r="G13" s="9">
        <v>53.7</v>
      </c>
      <c r="H13" s="7">
        <v>54.5</v>
      </c>
      <c r="I13" s="7">
        <v>53</v>
      </c>
      <c r="L13" s="7"/>
    </row>
    <row r="14" spans="1:14">
      <c r="A14" s="16">
        <v>29.582758620689649</v>
      </c>
      <c r="B14" s="1">
        <v>12</v>
      </c>
      <c r="C14" s="6">
        <v>40.049999999999997</v>
      </c>
      <c r="D14" s="3">
        <v>40</v>
      </c>
      <c r="E14" s="3">
        <v>40</v>
      </c>
      <c r="F14">
        <v>37</v>
      </c>
      <c r="G14">
        <v>38</v>
      </c>
      <c r="H14" s="3">
        <v>41</v>
      </c>
      <c r="I14" s="3">
        <v>40</v>
      </c>
      <c r="L14" s="3"/>
    </row>
    <row r="15" spans="1:14">
      <c r="A15" s="16">
        <v>24.11724137931035</v>
      </c>
      <c r="B15" s="1">
        <v>13</v>
      </c>
      <c r="C15" s="6">
        <v>30.89</v>
      </c>
      <c r="D15" s="3">
        <v>31</v>
      </c>
      <c r="E15" s="3">
        <v>31</v>
      </c>
      <c r="F15">
        <v>28.7</v>
      </c>
      <c r="H15" s="3">
        <v>33</v>
      </c>
      <c r="I15" s="3">
        <v>31.8</v>
      </c>
      <c r="J15" s="6"/>
      <c r="L15" s="3"/>
      <c r="M15" s="6"/>
      <c r="N15" s="6"/>
    </row>
    <row r="16" spans="1:14">
      <c r="A16" s="16">
        <v>25.820689655172409</v>
      </c>
      <c r="B16" s="1">
        <v>14</v>
      </c>
      <c r="C16" s="6">
        <v>33</v>
      </c>
      <c r="D16" s="3">
        <v>35</v>
      </c>
      <c r="E16" s="3">
        <v>34</v>
      </c>
      <c r="F16">
        <v>30.3</v>
      </c>
      <c r="G16">
        <v>32</v>
      </c>
      <c r="H16" s="3">
        <v>34.5</v>
      </c>
      <c r="I16" s="3">
        <v>34</v>
      </c>
      <c r="L16" s="3"/>
    </row>
    <row r="17" spans="1:59">
      <c r="A17" s="16">
        <v>33.948275862068975</v>
      </c>
      <c r="B17" s="1">
        <v>7</v>
      </c>
      <c r="C17" s="6">
        <v>41.94</v>
      </c>
      <c r="D17" s="3">
        <v>43</v>
      </c>
      <c r="E17" s="3">
        <v>44</v>
      </c>
      <c r="F17">
        <v>40</v>
      </c>
      <c r="G17">
        <v>46</v>
      </c>
      <c r="H17" s="3">
        <v>44</v>
      </c>
      <c r="I17" s="3">
        <v>42</v>
      </c>
      <c r="J17" s="6"/>
      <c r="L17" s="3"/>
      <c r="M17" s="6"/>
      <c r="N17" s="6"/>
    </row>
    <row r="18" spans="1:59">
      <c r="A18" s="16">
        <v>12.372413793103451</v>
      </c>
      <c r="B18" s="1">
        <v>8</v>
      </c>
      <c r="C18" s="6">
        <v>17.079999999999998</v>
      </c>
      <c r="D18" s="3">
        <v>19</v>
      </c>
      <c r="E18" s="3">
        <v>19</v>
      </c>
      <c r="F18">
        <v>17</v>
      </c>
      <c r="G18">
        <v>19</v>
      </c>
      <c r="H18" s="3">
        <v>18</v>
      </c>
      <c r="I18" s="3">
        <v>16.5</v>
      </c>
      <c r="J18" s="6"/>
      <c r="L18" s="3"/>
      <c r="M18" s="6"/>
      <c r="N18" s="6"/>
    </row>
    <row r="19" spans="1:59" s="1" customFormat="1">
      <c r="A19" s="17" t="s">
        <v>11</v>
      </c>
      <c r="C19" s="2" t="str">
        <f t="shared" ref="C19:I19" si="0">C6</f>
        <v>Tilbeshar</v>
      </c>
      <c r="D19" s="2" t="str">
        <f t="shared" si="0"/>
        <v>C 41</v>
      </c>
      <c r="E19" s="2" t="str">
        <f t="shared" si="0"/>
        <v>C 49</v>
      </c>
      <c r="F19" s="2" t="str">
        <f t="shared" si="0"/>
        <v>C 108</v>
      </c>
      <c r="G19" s="2" t="str">
        <f t="shared" si="0"/>
        <v>C 118</v>
      </c>
      <c r="H19" s="2" t="str">
        <f t="shared" si="0"/>
        <v>C 88</v>
      </c>
      <c r="I19" s="2" t="str">
        <f t="shared" si="0"/>
        <v>C 89</v>
      </c>
      <c r="J19" s="2"/>
      <c r="L19" s="2"/>
      <c r="M19" s="2"/>
      <c r="N19" s="2"/>
      <c r="O19" s="2"/>
    </row>
    <row r="20" spans="1:59">
      <c r="A20" s="14">
        <v>2.3227181971229638</v>
      </c>
      <c r="B20" s="1">
        <v>1</v>
      </c>
      <c r="C20" s="4">
        <f t="shared" ref="C20:C27" si="1">LOG10(C7)-$A20</f>
        <v>5.7493044588642128E-2</v>
      </c>
      <c r="D20" s="4">
        <f t="shared" ref="D20:G27" si="2">LOG10(D7)-$A20</f>
        <v>8.8901508840266263E-2</v>
      </c>
      <c r="E20" s="4">
        <f t="shared" si="2"/>
        <v>9.558309419678146E-2</v>
      </c>
      <c r="F20" s="4">
        <f t="shared" si="2"/>
        <v>6.2888076475348331E-2</v>
      </c>
      <c r="G20" s="4">
        <f t="shared" si="2"/>
        <v>7.5221811549073703E-2</v>
      </c>
      <c r="H20" s="4">
        <f t="shared" ref="H20:I31" si="3">LOG10(H7)-$A20</f>
        <v>5.7493044588642128E-2</v>
      </c>
      <c r="I20" s="4">
        <f t="shared" si="3"/>
        <v>7.173348370325261E-2</v>
      </c>
      <c r="J20" s="4"/>
      <c r="L20" s="4"/>
      <c r="M20" s="4"/>
      <c r="N20" s="4"/>
      <c r="O20" s="4"/>
    </row>
    <row r="21" spans="1:59">
      <c r="A21" s="14">
        <v>1.4235283419024747</v>
      </c>
      <c r="B21" s="1">
        <v>3</v>
      </c>
      <c r="C21" s="4">
        <f t="shared" si="1"/>
        <v>0.10435922405023002</v>
      </c>
      <c r="D21" s="4">
        <f t="shared" si="2"/>
        <v>0.1446733821645203</v>
      </c>
      <c r="E21" s="4">
        <f t="shared" si="2"/>
        <v>0.12670001115261931</v>
      </c>
      <c r="F21" s="4">
        <f t="shared" si="2"/>
        <v>8.5674180428628066E-2</v>
      </c>
      <c r="G21" s="4">
        <f t="shared" si="2"/>
        <v>0.10151646513437051</v>
      </c>
      <c r="H21" s="4">
        <f t="shared" si="3"/>
        <v>0.1446733821645203</v>
      </c>
      <c r="I21" s="4">
        <f t="shared" si="3"/>
        <v>0.13876452255399996</v>
      </c>
      <c r="J21" s="4"/>
      <c r="L21" s="4"/>
      <c r="M21" s="4"/>
      <c r="N21" s="4"/>
      <c r="O21" s="4"/>
    </row>
    <row r="22" spans="1:59">
      <c r="A22" s="14">
        <v>1.329011917768204</v>
      </c>
      <c r="B22" s="1">
        <v>4</v>
      </c>
      <c r="C22" s="4">
        <f t="shared" si="1"/>
        <v>7.0661803712834148E-2</v>
      </c>
      <c r="D22" s="4">
        <f t="shared" si="2"/>
        <v>0.10235184639078332</v>
      </c>
      <c r="E22" s="4">
        <f t="shared" si="2"/>
        <v>0.14810933695145834</v>
      </c>
      <c r="F22" s="4">
        <f t="shared" si="2"/>
        <v>6.8928090903833672E-2</v>
      </c>
      <c r="G22" s="4">
        <f t="shared" si="2"/>
        <v>0.10235184639078332</v>
      </c>
      <c r="H22" s="4">
        <f t="shared" si="3"/>
        <v>0.10235184639078332</v>
      </c>
      <c r="I22" s="4">
        <f t="shared" si="3"/>
        <v>0.10235184639078332</v>
      </c>
      <c r="J22" s="4"/>
      <c r="L22" s="4"/>
      <c r="M22" s="4"/>
      <c r="N22" s="4"/>
      <c r="O22" s="4"/>
    </row>
    <row r="23" spans="1:59">
      <c r="A23" s="14">
        <v>1.6286707336010562</v>
      </c>
      <c r="B23" s="1">
        <v>5</v>
      </c>
      <c r="C23" s="4">
        <f t="shared" si="1"/>
        <v>8.5994259261480854E-2</v>
      </c>
      <c r="D23" s="4">
        <f t="shared" si="2"/>
        <v>0.10372302622191243</v>
      </c>
      <c r="E23" s="4">
        <f t="shared" si="2"/>
        <v>0.10372302622191243</v>
      </c>
      <c r="F23" s="4">
        <f t="shared" si="2"/>
        <v>7.029927073496256E-2</v>
      </c>
      <c r="G23" s="4">
        <f t="shared" si="2"/>
        <v>0.11562224952162015</v>
      </c>
      <c r="H23" s="4">
        <f t="shared" si="3"/>
        <v>0.1116919558931877</v>
      </c>
      <c r="I23" s="4">
        <f t="shared" si="3"/>
        <v>8.7332610033743041E-2</v>
      </c>
      <c r="J23" s="4"/>
      <c r="L23" s="4"/>
      <c r="M23" s="4"/>
      <c r="N23" s="4"/>
      <c r="O23" s="4"/>
    </row>
    <row r="24" spans="1:59">
      <c r="A24" s="14">
        <v>1.4284699409124848</v>
      </c>
      <c r="B24" s="1">
        <v>6</v>
      </c>
      <c r="C24" s="4">
        <f t="shared" si="1"/>
        <v>8.8065432983314818E-2</v>
      </c>
      <c r="D24" s="4">
        <f t="shared" si="2"/>
        <v>9.0043998965402716E-2</v>
      </c>
      <c r="E24" s="4">
        <f t="shared" si="2"/>
        <v>0.12783255985480246</v>
      </c>
      <c r="F24" s="4">
        <f t="shared" si="2"/>
        <v>7.6680037407421242E-2</v>
      </c>
      <c r="G24" s="4">
        <f t="shared" si="2"/>
        <v>0.11559810343779087</v>
      </c>
      <c r="H24" s="4">
        <f t="shared" si="3"/>
        <v>0.10300897612977034</v>
      </c>
      <c r="I24" s="4">
        <f t="shared" si="3"/>
        <v>9.6574866124360392E-2</v>
      </c>
      <c r="J24" s="4"/>
      <c r="L24" s="4"/>
      <c r="M24" s="4"/>
      <c r="N24" s="4"/>
      <c r="O24" s="4"/>
    </row>
    <row r="25" spans="1:59">
      <c r="A25" s="14">
        <v>1.5882910298599251</v>
      </c>
      <c r="B25" s="1">
        <v>10</v>
      </c>
      <c r="C25" s="4">
        <f t="shared" si="1"/>
        <v>0.12494743168573663</v>
      </c>
      <c r="D25" s="4">
        <f t="shared" si="2"/>
        <v>0.15207165963431879</v>
      </c>
      <c r="E25" s="4">
        <f t="shared" si="2"/>
        <v>0.15207165963431879</v>
      </c>
      <c r="F25" s="4">
        <f t="shared" si="2"/>
        <v>9.2950207515662076E-2</v>
      </c>
      <c r="G25" s="4">
        <f t="shared" si="2"/>
        <v>0.12771231377487413</v>
      </c>
      <c r="H25" s="4">
        <f t="shared" si="3"/>
        <v>0.12771231377487413</v>
      </c>
      <c r="I25" s="4">
        <f t="shared" si="3"/>
        <v>0.12351619918126588</v>
      </c>
      <c r="J25" s="4"/>
      <c r="L25" s="4"/>
      <c r="M25" s="4"/>
      <c r="N25" s="4"/>
      <c r="O25" s="4"/>
    </row>
    <row r="26" spans="1:59">
      <c r="A26" s="14">
        <v>1.5857718008670618</v>
      </c>
      <c r="B26" s="1">
        <v>11</v>
      </c>
      <c r="C26" s="4">
        <f t="shared" si="1"/>
        <v>0.13223136739995578</v>
      </c>
      <c r="D26" s="4">
        <f t="shared" si="2"/>
        <v>0.14662195895590679</v>
      </c>
      <c r="E26" s="4">
        <f t="shared" si="2"/>
        <v>0.15459088862718207</v>
      </c>
      <c r="F26" s="4">
        <f t="shared" si="2"/>
        <v>0.12179837523087444</v>
      </c>
      <c r="G26" s="4">
        <f t="shared" si="2"/>
        <v>0.14420248483249387</v>
      </c>
      <c r="H26" s="4">
        <f t="shared" si="3"/>
        <v>0.15062470140958073</v>
      </c>
      <c r="I26" s="4">
        <f t="shared" si="3"/>
        <v>0.13850406873372711</v>
      </c>
      <c r="J26" s="4"/>
      <c r="L26" s="4"/>
      <c r="M26" s="4"/>
      <c r="N26" s="4"/>
      <c r="O26" s="4"/>
    </row>
    <row r="27" spans="1:59">
      <c r="A27" s="14">
        <v>1.4710386699273239</v>
      </c>
      <c r="B27" s="1">
        <v>12</v>
      </c>
      <c r="C27" s="4">
        <f t="shared" si="1"/>
        <v>0.13156385049293262</v>
      </c>
      <c r="D27" s="4">
        <f t="shared" si="2"/>
        <v>0.13102132140063838</v>
      </c>
      <c r="E27" s="4">
        <f t="shared" si="2"/>
        <v>0.13102132140063838</v>
      </c>
      <c r="F27" s="4">
        <f t="shared" si="2"/>
        <v>9.7163054139671079E-2</v>
      </c>
      <c r="G27" s="4">
        <f t="shared" si="2"/>
        <v>0.10874492668948621</v>
      </c>
      <c r="H27" s="4">
        <f t="shared" si="3"/>
        <v>0.14174518679241155</v>
      </c>
      <c r="I27" s="4">
        <f t="shared" si="3"/>
        <v>0.13102132140063838</v>
      </c>
      <c r="J27" s="4"/>
      <c r="L27" s="4"/>
      <c r="M27" s="4"/>
      <c r="N27" s="4"/>
      <c r="O27" s="4"/>
    </row>
    <row r="28" spans="1:59">
      <c r="A28" s="14">
        <v>1.38232763007427</v>
      </c>
      <c r="B28" s="1">
        <v>13</v>
      </c>
      <c r="C28" s="4">
        <f t="shared" ref="C28:D31" si="4">LOG10(C15)-$A28</f>
        <v>0.10749027822718071</v>
      </c>
      <c r="D28" s="4">
        <f t="shared" si="4"/>
        <v>0.10903406376000269</v>
      </c>
      <c r="E28" s="4">
        <f t="shared" ref="E28:F31" si="5">LOG10(E15)-$A28</f>
        <v>0.10903406376000269</v>
      </c>
      <c r="F28" s="4">
        <f t="shared" si="5"/>
        <v>7.5554266659722424E-2</v>
      </c>
      <c r="G28" s="4"/>
      <c r="H28" s="4">
        <f t="shared" si="3"/>
        <v>0.13618630980361757</v>
      </c>
      <c r="I28" s="4">
        <f t="shared" si="3"/>
        <v>0.12009948991016284</v>
      </c>
      <c r="J28" s="4"/>
      <c r="L28" s="4"/>
      <c r="M28" s="4"/>
      <c r="N28" s="4"/>
      <c r="O28" s="4"/>
    </row>
    <row r="29" spans="1:59">
      <c r="A29" s="14">
        <v>1.4119678378310929</v>
      </c>
      <c r="B29" s="1">
        <v>14</v>
      </c>
      <c r="C29" s="4">
        <f t="shared" si="4"/>
        <v>0.1065461020467946</v>
      </c>
      <c r="D29" s="4">
        <f t="shared" si="4"/>
        <v>0.13210020651918275</v>
      </c>
      <c r="E29" s="4">
        <f t="shared" si="5"/>
        <v>0.11951107921116222</v>
      </c>
      <c r="F29" s="4">
        <f t="shared" si="5"/>
        <v>6.9474790671212094E-2</v>
      </c>
      <c r="G29" s="4">
        <f>LOG10(G16)-$A29</f>
        <v>9.3182140488813126E-2</v>
      </c>
      <c r="H29" s="4">
        <f t="shared" si="3"/>
        <v>0.12585125724218127</v>
      </c>
      <c r="I29" s="4">
        <f t="shared" si="3"/>
        <v>0.11951107921116222</v>
      </c>
      <c r="J29" s="4"/>
      <c r="L29" s="4"/>
      <c r="M29" s="4"/>
      <c r="N29" s="4"/>
      <c r="O29" s="4"/>
    </row>
    <row r="30" spans="1:59">
      <c r="A30" s="14">
        <v>1.5308177225751811</v>
      </c>
      <c r="B30" s="1">
        <v>7</v>
      </c>
      <c r="C30" s="4">
        <f t="shared" si="4"/>
        <v>9.1810703554144002E-2</v>
      </c>
      <c r="D30" s="4">
        <f t="shared" si="4"/>
        <v>0.1026507330044053</v>
      </c>
      <c r="E30" s="4">
        <f t="shared" si="5"/>
        <v>0.11263495391100631</v>
      </c>
      <c r="F30" s="4">
        <f t="shared" si="5"/>
        <v>7.1242268752781168E-2</v>
      </c>
      <c r="G30" s="4">
        <f>LOG10(G17)-$A30</f>
        <v>0.13194010910639298</v>
      </c>
      <c r="H30" s="4">
        <f t="shared" si="3"/>
        <v>0.11263495391100631</v>
      </c>
      <c r="I30" s="4">
        <f t="shared" si="3"/>
        <v>9.243156782271944E-2</v>
      </c>
      <c r="J30" s="4"/>
      <c r="L30" s="4"/>
      <c r="M30" s="4"/>
      <c r="N30" s="4"/>
      <c r="O30" s="4"/>
    </row>
    <row r="31" spans="1:59">
      <c r="A31" s="14">
        <v>1.0924544364730981</v>
      </c>
      <c r="B31" s="1">
        <v>8</v>
      </c>
      <c r="C31" s="4">
        <f t="shared" si="4"/>
        <v>0.14003342987988798</v>
      </c>
      <c r="D31" s="4">
        <f t="shared" si="4"/>
        <v>0.18629916447973072</v>
      </c>
      <c r="E31" s="4">
        <f t="shared" si="5"/>
        <v>0.18629916447973072</v>
      </c>
      <c r="F31" s="4">
        <f t="shared" si="5"/>
        <v>0.13799448490517574</v>
      </c>
      <c r="G31" s="4">
        <f>LOG10(G18)-$A31</f>
        <v>0.18629916447973072</v>
      </c>
      <c r="H31" s="4">
        <f t="shared" si="3"/>
        <v>0.16281806863020787</v>
      </c>
      <c r="I31" s="4">
        <f t="shared" si="3"/>
        <v>0.12502950774080812</v>
      </c>
      <c r="J31" s="4"/>
      <c r="L31" s="4"/>
      <c r="M31" s="4"/>
      <c r="N31" s="4"/>
      <c r="O31" s="4"/>
    </row>
    <row r="32" spans="1:59">
      <c r="BG32" s="4" t="e">
        <f>LOG10(#REF!)-$A32</f>
        <v>#REF!</v>
      </c>
    </row>
    <row r="33" spans="1:12">
      <c r="A33" s="13" t="s">
        <v>11</v>
      </c>
      <c r="B33" s="1" t="s">
        <v>12</v>
      </c>
      <c r="C33" s="1" t="s">
        <v>13</v>
      </c>
      <c r="D33" s="1" t="s">
        <v>14</v>
      </c>
      <c r="E33" s="1" t="s">
        <v>15</v>
      </c>
      <c r="F33" s="1" t="s">
        <v>16</v>
      </c>
      <c r="G33" s="1" t="s">
        <v>17</v>
      </c>
      <c r="H33" s="1" t="s">
        <v>18</v>
      </c>
      <c r="I33" s="1"/>
      <c r="J33" s="1" t="s">
        <v>19</v>
      </c>
      <c r="K33" s="1" t="s">
        <v>20</v>
      </c>
      <c r="L33" s="1" t="s">
        <v>21</v>
      </c>
    </row>
    <row r="34" spans="1:12">
      <c r="A34" s="14">
        <v>2.3227181971229638</v>
      </c>
      <c r="B34" s="1">
        <v>1</v>
      </c>
      <c r="C34">
        <f>COUNT(E7:J7)</f>
        <v>5</v>
      </c>
      <c r="D34" s="3">
        <f>AVERAGE(E7:J7)</f>
        <v>248.6</v>
      </c>
      <c r="E34" s="3">
        <f>MIN(E7:J7)</f>
        <v>240</v>
      </c>
      <c r="F34" s="3">
        <f>MAX(E7:J7)</f>
        <v>262</v>
      </c>
      <c r="G34" s="5">
        <f>STDEV(E7:J7)</f>
        <v>8.4734880657261158</v>
      </c>
      <c r="H34" s="5">
        <f t="shared" ref="H34:H45" si="6">G34*100/D34</f>
        <v>3.4084827295760722</v>
      </c>
      <c r="I34">
        <v>1</v>
      </c>
      <c r="J34" s="4">
        <f>LOG10(D34)-$A34</f>
        <v>7.2782927182662327E-2</v>
      </c>
      <c r="K34" s="4">
        <f>LOG10(E34)-$A34</f>
        <v>5.7493044588642128E-2</v>
      </c>
      <c r="L34" s="4">
        <f>LOG10(F34)-$A34</f>
        <v>9.558309419678146E-2</v>
      </c>
    </row>
    <row r="35" spans="1:12">
      <c r="A35" s="14">
        <v>1.4235283419024747</v>
      </c>
      <c r="B35" s="1">
        <v>3</v>
      </c>
      <c r="C35">
        <f t="shared" ref="C35:C45" si="7">COUNT(E8:J8)</f>
        <v>5</v>
      </c>
      <c r="D35" s="3">
        <f t="shared" ref="D35:D45" si="8">AVERAGE(E8:J8)</f>
        <v>34.96</v>
      </c>
      <c r="E35" s="3">
        <f t="shared" ref="E35:E45" si="9">MIN(E8:J8)</f>
        <v>32.299999999999997</v>
      </c>
      <c r="F35" s="3">
        <f t="shared" ref="F35:F45" si="10">MAX(E8:J8)</f>
        <v>37</v>
      </c>
      <c r="G35" s="5">
        <f t="shared" ref="G35:G45" si="11">STDEV(E8:J8)</f>
        <v>2.0019990009987043</v>
      </c>
      <c r="H35" s="5">
        <f t="shared" si="6"/>
        <v>5.7265417648704355</v>
      </c>
      <c r="I35">
        <v>3</v>
      </c>
      <c r="J35" s="4">
        <f t="shared" ref="J35:J45" si="12">LOG10(D35)-$A35</f>
        <v>0.12004308205989078</v>
      </c>
      <c r="K35" s="4">
        <f t="shared" ref="K35:K45" si="13">LOG10(E35)-$A35</f>
        <v>8.5674180428628066E-2</v>
      </c>
      <c r="L35" s="4">
        <f t="shared" ref="L35:L45" si="14">LOG10(F35)-$A35</f>
        <v>0.1446733821645203</v>
      </c>
    </row>
    <row r="36" spans="1:12">
      <c r="A36" s="14">
        <v>1.329011917768204</v>
      </c>
      <c r="B36" s="1">
        <v>4</v>
      </c>
      <c r="C36">
        <f t="shared" si="7"/>
        <v>5</v>
      </c>
      <c r="D36" s="3">
        <f t="shared" si="8"/>
        <v>27.2</v>
      </c>
      <c r="E36" s="3">
        <f t="shared" si="9"/>
        <v>25</v>
      </c>
      <c r="F36" s="3">
        <f t="shared" si="10"/>
        <v>30</v>
      </c>
      <c r="G36" s="5">
        <f t="shared" si="11"/>
        <v>1.7888543819998444</v>
      </c>
      <c r="H36" s="5">
        <f t="shared" si="6"/>
        <v>6.5766705220582518</v>
      </c>
      <c r="I36">
        <v>4</v>
      </c>
      <c r="J36" s="4">
        <f t="shared" si="12"/>
        <v>0.10555698626599463</v>
      </c>
      <c r="K36" s="4">
        <f t="shared" si="13"/>
        <v>6.8928090903833672E-2</v>
      </c>
      <c r="L36" s="4">
        <f t="shared" si="14"/>
        <v>0.14810933695145834</v>
      </c>
    </row>
    <row r="37" spans="1:12">
      <c r="A37" s="14">
        <v>1.6286707336010562</v>
      </c>
      <c r="B37" s="1">
        <v>5</v>
      </c>
      <c r="C37">
        <f t="shared" si="7"/>
        <v>5</v>
      </c>
      <c r="D37" s="3">
        <f t="shared" si="8"/>
        <v>53.3</v>
      </c>
      <c r="E37" s="3">
        <f t="shared" si="9"/>
        <v>50</v>
      </c>
      <c r="F37" s="3">
        <f t="shared" si="10"/>
        <v>55.5</v>
      </c>
      <c r="G37" s="5">
        <f t="shared" si="11"/>
        <v>2.2803508501982361</v>
      </c>
      <c r="H37" s="5">
        <f t="shared" si="6"/>
        <v>4.2783318014976288</v>
      </c>
      <c r="I37">
        <v>5</v>
      </c>
      <c r="J37" s="4">
        <f t="shared" si="12"/>
        <v>9.8056475425515988E-2</v>
      </c>
      <c r="K37" s="4">
        <f t="shared" si="13"/>
        <v>7.029927073496256E-2</v>
      </c>
      <c r="L37" s="4">
        <f t="shared" si="14"/>
        <v>0.11562224952162015</v>
      </c>
    </row>
    <row r="38" spans="1:12">
      <c r="A38" s="14">
        <v>1.4284699409124848</v>
      </c>
      <c r="B38" s="1">
        <v>6</v>
      </c>
      <c r="C38">
        <f t="shared" si="7"/>
        <v>5</v>
      </c>
      <c r="D38" s="3">
        <f t="shared" si="8"/>
        <v>34.1</v>
      </c>
      <c r="E38" s="3">
        <f t="shared" si="9"/>
        <v>32</v>
      </c>
      <c r="F38" s="3">
        <f t="shared" si="10"/>
        <v>36</v>
      </c>
      <c r="G38" s="5">
        <f t="shared" si="11"/>
        <v>1.5165750888102951</v>
      </c>
      <c r="H38" s="5">
        <f t="shared" si="6"/>
        <v>4.4474342780360558</v>
      </c>
      <c r="I38">
        <v>6</v>
      </c>
      <c r="J38" s="4">
        <f t="shared" si="12"/>
        <v>0.10428443808001298</v>
      </c>
      <c r="K38" s="4">
        <f t="shared" si="13"/>
        <v>7.6680037407421242E-2</v>
      </c>
      <c r="L38" s="4">
        <f t="shared" si="14"/>
        <v>0.12783255985480246</v>
      </c>
    </row>
    <row r="39" spans="1:12">
      <c r="A39" s="14">
        <v>1.5882910298599251</v>
      </c>
      <c r="B39" s="1">
        <v>10</v>
      </c>
      <c r="C39">
        <f t="shared" si="7"/>
        <v>5</v>
      </c>
      <c r="D39" s="3">
        <f t="shared" si="8"/>
        <v>51.7</v>
      </c>
      <c r="E39" s="3">
        <f t="shared" si="9"/>
        <v>48</v>
      </c>
      <c r="F39" s="3">
        <f t="shared" si="10"/>
        <v>55</v>
      </c>
      <c r="G39" s="5">
        <f t="shared" si="11"/>
        <v>2.4899799195977099</v>
      </c>
      <c r="H39" s="5">
        <f t="shared" si="6"/>
        <v>4.8162087419684907</v>
      </c>
      <c r="I39">
        <v>10</v>
      </c>
      <c r="J39" s="4">
        <f t="shared" si="12"/>
        <v>0.12519951323401735</v>
      </c>
      <c r="K39" s="4">
        <f t="shared" si="13"/>
        <v>9.2950207515662076E-2</v>
      </c>
      <c r="L39" s="4">
        <f t="shared" si="14"/>
        <v>0.15207165963431879</v>
      </c>
    </row>
    <row r="40" spans="1:12">
      <c r="A40" s="14">
        <v>1.5857718008670618</v>
      </c>
      <c r="B40" s="1">
        <v>11</v>
      </c>
      <c r="C40">
        <f t="shared" si="7"/>
        <v>5</v>
      </c>
      <c r="D40" s="3">
        <f t="shared" si="8"/>
        <v>53.44</v>
      </c>
      <c r="E40" s="3">
        <f t="shared" si="9"/>
        <v>51</v>
      </c>
      <c r="F40" s="3">
        <f t="shared" si="10"/>
        <v>55</v>
      </c>
      <c r="G40" s="5">
        <f t="shared" si="11"/>
        <v>1.5630099167952234</v>
      </c>
      <c r="H40" s="5">
        <f t="shared" si="6"/>
        <v>2.9247940059790856</v>
      </c>
      <c r="I40">
        <v>11</v>
      </c>
      <c r="J40" s="4">
        <f t="shared" si="12"/>
        <v>0.14209464860042731</v>
      </c>
      <c r="K40" s="4">
        <f t="shared" si="13"/>
        <v>0.12179837523087444</v>
      </c>
      <c r="L40" s="4">
        <f t="shared" si="14"/>
        <v>0.15459088862718207</v>
      </c>
    </row>
    <row r="41" spans="1:12">
      <c r="A41" s="14">
        <v>1.4710386699273239</v>
      </c>
      <c r="B41" s="1">
        <v>12</v>
      </c>
      <c r="C41">
        <f t="shared" si="7"/>
        <v>5</v>
      </c>
      <c r="D41" s="3">
        <f t="shared" si="8"/>
        <v>39.200000000000003</v>
      </c>
      <c r="E41" s="3">
        <f t="shared" si="9"/>
        <v>37</v>
      </c>
      <c r="F41" s="3">
        <f t="shared" si="10"/>
        <v>41</v>
      </c>
      <c r="G41" s="5">
        <f t="shared" si="11"/>
        <v>1.6431676725155122</v>
      </c>
      <c r="H41" s="5">
        <f t="shared" si="6"/>
        <v>4.1917542666212046</v>
      </c>
      <c r="I41">
        <v>12</v>
      </c>
      <c r="J41" s="4">
        <f t="shared" si="12"/>
        <v>0.12224739709313348</v>
      </c>
      <c r="K41" s="4">
        <f t="shared" si="13"/>
        <v>9.7163054139671079E-2</v>
      </c>
      <c r="L41" s="4">
        <f t="shared" si="14"/>
        <v>0.14174518679241155</v>
      </c>
    </row>
    <row r="42" spans="1:12">
      <c r="A42" s="14">
        <v>1.38232763007427</v>
      </c>
      <c r="B42" s="1">
        <v>13</v>
      </c>
      <c r="C42">
        <f t="shared" si="7"/>
        <v>4</v>
      </c>
      <c r="D42" s="3">
        <f t="shared" si="8"/>
        <v>31.125</v>
      </c>
      <c r="E42" s="3">
        <f t="shared" si="9"/>
        <v>28.7</v>
      </c>
      <c r="F42" s="3">
        <f t="shared" si="10"/>
        <v>33</v>
      </c>
      <c r="G42" s="5">
        <f t="shared" si="11"/>
        <v>1.8136059844042101</v>
      </c>
      <c r="H42" s="5">
        <f t="shared" si="6"/>
        <v>5.8268465362384259</v>
      </c>
      <c r="I42">
        <v>13</v>
      </c>
      <c r="J42" s="4">
        <f t="shared" si="12"/>
        <v>0.11078173002952285</v>
      </c>
      <c r="K42" s="4">
        <f t="shared" si="13"/>
        <v>7.5554266659722424E-2</v>
      </c>
      <c r="L42" s="4">
        <f t="shared" si="14"/>
        <v>0.13618630980361757</v>
      </c>
    </row>
    <row r="43" spans="1:12">
      <c r="A43" s="14">
        <v>1.4119678378310929</v>
      </c>
      <c r="B43" s="1">
        <v>14</v>
      </c>
      <c r="C43">
        <f t="shared" si="7"/>
        <v>5</v>
      </c>
      <c r="D43" s="3">
        <f t="shared" si="8"/>
        <v>32.96</v>
      </c>
      <c r="E43" s="3">
        <f t="shared" si="9"/>
        <v>30.3</v>
      </c>
      <c r="F43" s="3">
        <f t="shared" si="10"/>
        <v>34.5</v>
      </c>
      <c r="G43" s="5">
        <f t="shared" si="11"/>
        <v>1.7700282483621019</v>
      </c>
      <c r="H43" s="5">
        <f t="shared" si="6"/>
        <v>5.3702313360500664</v>
      </c>
      <c r="I43">
        <v>14</v>
      </c>
      <c r="J43" s="4">
        <f t="shared" si="12"/>
        <v>0.10601936519398536</v>
      </c>
      <c r="K43" s="4">
        <f t="shared" si="13"/>
        <v>6.9474790671212094E-2</v>
      </c>
      <c r="L43" s="4">
        <f t="shared" si="14"/>
        <v>0.12585125724218127</v>
      </c>
    </row>
    <row r="44" spans="1:12">
      <c r="A44" s="14">
        <v>1.5308177225751811</v>
      </c>
      <c r="B44" s="1">
        <v>7</v>
      </c>
      <c r="C44">
        <f t="shared" si="7"/>
        <v>5</v>
      </c>
      <c r="D44" s="3">
        <f t="shared" si="8"/>
        <v>43.2</v>
      </c>
      <c r="E44" s="3">
        <f t="shared" si="9"/>
        <v>40</v>
      </c>
      <c r="F44" s="3">
        <f t="shared" si="10"/>
        <v>46</v>
      </c>
      <c r="G44" s="5">
        <f t="shared" si="11"/>
        <v>2.2803508501982361</v>
      </c>
      <c r="H44" s="5">
        <f t="shared" si="6"/>
        <v>5.2785899310144355</v>
      </c>
      <c r="I44">
        <v>7</v>
      </c>
      <c r="J44" s="4">
        <f t="shared" si="12"/>
        <v>0.10466602423973104</v>
      </c>
      <c r="K44" s="4">
        <f t="shared" si="13"/>
        <v>7.1242268752781168E-2</v>
      </c>
      <c r="L44" s="4">
        <f t="shared" si="14"/>
        <v>0.13194010910639298</v>
      </c>
    </row>
    <row r="45" spans="1:12">
      <c r="A45" s="14">
        <v>1.0924544364730981</v>
      </c>
      <c r="B45" s="1">
        <v>8</v>
      </c>
      <c r="C45">
        <f t="shared" si="7"/>
        <v>5</v>
      </c>
      <c r="D45" s="3">
        <f t="shared" si="8"/>
        <v>17.899999999999999</v>
      </c>
      <c r="E45" s="3">
        <f t="shared" si="9"/>
        <v>16.5</v>
      </c>
      <c r="F45" s="3">
        <f t="shared" si="10"/>
        <v>19</v>
      </c>
      <c r="G45" s="5">
        <f t="shared" si="11"/>
        <v>1.1401754250991429</v>
      </c>
      <c r="H45" s="5">
        <f t="shared" si="6"/>
        <v>6.3696951122857151</v>
      </c>
      <c r="I45">
        <v>8</v>
      </c>
      <c r="J45" s="4">
        <f t="shared" si="12"/>
        <v>0.16039859450679494</v>
      </c>
      <c r="K45" s="4">
        <f t="shared" si="13"/>
        <v>0.12502950774080812</v>
      </c>
      <c r="L45" s="4">
        <f t="shared" si="14"/>
        <v>0.18629916447973072</v>
      </c>
    </row>
  </sheetData>
  <sheetCalcPr fullCalcOnLoad="1"/>
  <phoneticPr fontId="2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2000-02-02T15:21:21Z</dcterms:created>
  <dcterms:modified xsi:type="dcterms:W3CDTF">2015-01-02T17:31:20Z</dcterms:modified>
</cp:coreProperties>
</file>